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86513477acc8a82/Dokumente/Privat/PSS/Formulare/2026/"/>
    </mc:Choice>
  </mc:AlternateContent>
  <xr:revisionPtr revIDLastSave="38" documentId="8_{1112092F-9D3E-4533-ABEC-D1338CD9B4A8}" xr6:coauthVersionLast="47" xr6:coauthVersionMax="47" xr10:uidLastSave="{235F8BD8-F146-4414-A644-49CCC4840C8B}"/>
  <workbookProtection workbookAlgorithmName="SHA-512" workbookHashValue="y5094Y7cOA4V9tR3FYOMpbsLtKIBrfxf+kz1YZTc4MHxnT8pVf5/LEBbWyWZoJY6QFdrNs5ndGnsSf0CHLfMwA==" workbookSaltValue="lyip78ghCHBAG4vlstvNhg==" workbookSpinCount="100000" lockStructure="1"/>
  <bookViews>
    <workbookView xWindow="21024" yWindow="7920" windowWidth="23472" windowHeight="16692" xr2:uid="{65EC9D4C-CCAA-42E5-BEAA-EA49B1DF0BC2}"/>
  </bookViews>
  <sheets>
    <sheet name="Tarifrechner" sheetId="1" r:id="rId1"/>
    <sheet name="Konfiguration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8" i="3" l="1"/>
  <c r="K8" i="3" s="1"/>
  <c r="L8" i="3" s="1"/>
  <c r="M8" i="3" s="1"/>
  <c r="N8" i="3" s="1"/>
  <c r="D7" i="1" s="1"/>
  <c r="J12" i="3"/>
  <c r="K12" i="3" s="1"/>
  <c r="J11" i="3"/>
  <c r="K11" i="3" s="1"/>
  <c r="J10" i="3"/>
  <c r="K10" i="3" s="1"/>
  <c r="J9" i="3"/>
  <c r="K9" i="3" s="1"/>
  <c r="E13" i="3"/>
  <c r="E12" i="3"/>
  <c r="E11" i="3"/>
  <c r="E10" i="3"/>
  <c r="E9" i="3"/>
  <c r="E8" i="3"/>
  <c r="I12" i="3"/>
  <c r="I11" i="3"/>
  <c r="I10" i="3"/>
  <c r="I9" i="3"/>
  <c r="I8" i="3"/>
  <c r="C8" i="3"/>
  <c r="C9" i="3"/>
  <c r="L12" i="3" l="1"/>
  <c r="M12" i="3" s="1"/>
  <c r="N12" i="3" s="1"/>
  <c r="D11" i="1" s="1"/>
  <c r="L9" i="3"/>
  <c r="M9" i="3" s="1"/>
  <c r="N9" i="3" s="1"/>
  <c r="D8" i="1" s="1"/>
  <c r="L11" i="3"/>
  <c r="M11" i="3" s="1"/>
  <c r="N11" i="3" s="1"/>
  <c r="D10" i="1" s="1"/>
  <c r="L10" i="3"/>
  <c r="M10" i="3" s="1"/>
  <c r="N10" i="3" s="1"/>
  <c r="D9" i="1" s="1"/>
  <c r="D1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<sst xmlns="http://schemas.openxmlformats.org/spreadsheetml/2006/main" count="31" uniqueCount="26">
  <si>
    <t>Grün</t>
  </si>
  <si>
    <t>Rot</t>
  </si>
  <si>
    <t>Gelb</t>
  </si>
  <si>
    <t>Grau</t>
  </si>
  <si>
    <t>SCHULGELD TARIFRECHNER</t>
  </si>
  <si>
    <t>Tarif</t>
  </si>
  <si>
    <t>Kind</t>
  </si>
  <si>
    <t>Stufe</t>
  </si>
  <si>
    <t>Monatliches Schulgeld in CHF</t>
  </si>
  <si>
    <t>Tarif 2026/DM</t>
  </si>
  <si>
    <t>Schulverein Pestalozzi · Poststrasse 12 · 8583 Sulgen</t>
  </si>
  <si>
    <t>1. Kind</t>
  </si>
  <si>
    <t>2. Kind</t>
  </si>
  <si>
    <t>Auswahl Kind</t>
  </si>
  <si>
    <t>3. Kind</t>
  </si>
  <si>
    <t>4. Kind</t>
  </si>
  <si>
    <t>5. Kind</t>
  </si>
  <si>
    <t>Primarstufe</t>
  </si>
  <si>
    <t>Sekundarstufe</t>
  </si>
  <si>
    <t>Anzahl</t>
  </si>
  <si>
    <t>Auswahl Stufe</t>
  </si>
  <si>
    <t>Betrag</t>
  </si>
  <si>
    <t>Index</t>
  </si>
  <si>
    <t>Sek. Index</t>
  </si>
  <si>
    <t>Prim. Index</t>
  </si>
  <si>
    <t>Kalkulation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</si>
</sst>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21"/>
      <color theme="0"/>
      <name val="Andika"/>
    </font>
    <font>
      <sz val="10"/>
      <color theme="1"/>
      <name val="Andika"/>
    </font>
    <font>
      <sz val="8"/>
      <color theme="1"/>
      <name val="Andika"/>
    </font>
    <font>
      <sz val="6"/>
      <color theme="1"/>
      <name val="Andika"/>
    </font>
    <font>
      <b/>
      <sz val="10"/>
      <color theme="0"/>
      <name val="Andika"/>
    </font>
    <font>
      <b/>
      <sz val="10"/>
      <color rgb="FFD25666"/>
      <name val="Andika"/>
    </font>
    <font>
      <sz val="10"/>
      <color rgb="FF494948"/>
      <name val="Andika"/>
    </font>
    <font>
      <sz val="10"/>
      <color rgb="FFD25666"/>
      <name val="Andika"/>
    </font>
    <font>
      <sz val="10"/>
      <color rgb="FF48BCBD"/>
      <name val="Andika"/>
    </font>
    <font>
      <sz val="10"/>
      <color rgb="FFFCC977"/>
      <name val="Andika"/>
    </font>
    <font>
      <b/>
      <sz val="10"/>
      <color theme="1"/>
      <name val="Andika"/>
    </font>
  </fonts>
  <fills count="6">
    <fill>
      <patternFill patternType="none"/>
    </fill>
    <fill>
      <patternFill patternType="gray125"/>
    </fill>
    <fill>
      <patternFill patternType="solid">
        <fgColor rgb="FFD25666"/>
        <bgColor indexed="64"/>
      </patternFill>
    </fill>
    <fill>
      <patternFill patternType="solid">
        <fgColor rgb="FF48BCBD"/>
        <bgColor indexed="64"/>
      </patternFill>
    </fill>
    <fill>
      <patternFill patternType="solid">
        <fgColor rgb="FFFCC977"/>
        <bgColor indexed="64"/>
      </patternFill>
    </fill>
    <fill>
      <patternFill patternType="solid">
        <fgColor rgb="FF49494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D25666"/>
      </bottom>
      <diagonal/>
    </border>
    <border>
      <left/>
      <right/>
      <top style="thick">
        <color rgb="FFD25666"/>
      </top>
      <bottom style="double">
        <color rgb="FFD25666"/>
      </bottom>
      <diagonal/>
    </border>
    <border>
      <left/>
      <right/>
      <top style="thick">
        <color rgb="FFD25666"/>
      </top>
      <bottom style="hair">
        <color rgb="FFD25666"/>
      </bottom>
      <diagonal/>
    </border>
    <border>
      <left/>
      <right/>
      <top style="hair">
        <color rgb="FFD25666"/>
      </top>
      <bottom style="hair">
        <color rgb="FFD25666"/>
      </bottom>
      <diagonal/>
    </border>
    <border>
      <left/>
      <right/>
      <top style="hair">
        <color rgb="FFD25666"/>
      </top>
      <bottom style="thick">
        <color rgb="FFD25666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8" fillId="0" borderId="0" xfId="0" applyFont="1"/>
    <xf numFmtId="0" fontId="8" fillId="2" borderId="0" xfId="0" applyFont="1" applyFill="1"/>
    <xf numFmtId="0" fontId="9" fillId="0" borderId="0" xfId="0" applyFont="1"/>
    <xf numFmtId="0" fontId="9" fillId="3" borderId="0" xfId="0" applyFont="1" applyFill="1"/>
    <xf numFmtId="0" fontId="10" fillId="0" borderId="0" xfId="0" applyFont="1"/>
    <xf numFmtId="0" fontId="10" fillId="4" borderId="0" xfId="0" applyFont="1" applyFill="1"/>
    <xf numFmtId="0" fontId="7" fillId="0" borderId="0" xfId="0" applyFont="1"/>
    <xf numFmtId="0" fontId="2" fillId="5" borderId="0" xfId="0" applyFont="1" applyFill="1"/>
    <xf numFmtId="0" fontId="2" fillId="0" borderId="0" xfId="0" applyFont="1" applyAlignment="1">
      <alignment vertical="center"/>
    </xf>
    <xf numFmtId="0" fontId="6" fillId="0" borderId="1" xfId="0" applyFont="1" applyBorder="1" applyAlignment="1"/>
    <xf numFmtId="0" fontId="2" fillId="0" borderId="0" xfId="0" applyFont="1" applyAlignment="1">
      <alignment horizontal="left"/>
    </xf>
    <xf numFmtId="0" fontId="11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5" fillId="5" borderId="0" xfId="0" applyFont="1" applyFill="1" applyAlignment="1">
      <alignment horizontal="left"/>
    </xf>
    <xf numFmtId="4" fontId="6" fillId="0" borderId="2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0" fontId="7" fillId="0" borderId="3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2" fillId="0" borderId="0" xfId="0" applyFont="1" applyAlignment="1"/>
    <xf numFmtId="0" fontId="4" fillId="0" borderId="0" xfId="0" applyFont="1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4" fontId="2" fillId="4" borderId="0" xfId="0" applyNumberFormat="1" applyFont="1" applyFill="1"/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25666"/>
      <color rgb="FFFCC977"/>
      <color rgb="FF494948"/>
      <color rgb="FF48BC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</xdr:colOff>
      <xdr:row>3</xdr:row>
      <xdr:rowOff>640080</xdr:rowOff>
    </xdr:from>
    <xdr:ext cx="4236720" cy="33528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6CFE3D1-B18A-879E-E6A2-A5C164AFCF54}"/>
            </a:ext>
          </a:extLst>
        </xdr:cNvPr>
        <xdr:cNvSpPr txBox="1"/>
      </xdr:nvSpPr>
      <xdr:spPr>
        <a:xfrm>
          <a:off x="312420" y="2133600"/>
          <a:ext cx="4236720" cy="3352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de-CH" sz="1200" i="1">
              <a:solidFill>
                <a:schemeClr val="bg1"/>
              </a:solidFill>
              <a:effectLst/>
              <a:latin typeface="Andika" panose="02000000000000000000" pitchFamily="2" charset="0"/>
              <a:ea typeface="Andika" panose="02000000000000000000" pitchFamily="2" charset="0"/>
              <a:cs typeface="Andika" panose="02000000000000000000" pitchFamily="2" charset="0"/>
            </a:rPr>
            <a:t>Lernen mit Kopf, Herz und Hand</a:t>
          </a:r>
          <a:endParaRPr lang="de-CH" sz="1200">
            <a:solidFill>
              <a:schemeClr val="bg1"/>
            </a:solidFill>
            <a:latin typeface="Andika" panose="02000000000000000000" pitchFamily="2" charset="0"/>
            <a:ea typeface="Andika" panose="02000000000000000000" pitchFamily="2" charset="0"/>
            <a:cs typeface="Andika" panose="02000000000000000000" pitchFamily="2" charset="0"/>
          </a:endParaRPr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7773B-378D-483A-8A3F-539ACEB6B036}">
  <dimension ref="B1:F14"/>
  <sheetViews>
    <sheetView showGridLines="0" showRowColHeaders="0" tabSelected="1" workbookViewId="0">
      <selection activeCell="B7" sqref="B7"/>
    </sheetView>
  </sheetViews>
  <sheetFormatPr baseColWidth="10" defaultColWidth="0" defaultRowHeight="19.8" zeroHeight="1" x14ac:dyDescent="0.6"/>
  <cols>
    <col min="1" max="1" width="4.33203125" style="5" customWidth="1"/>
    <col min="2" max="2" width="17.5546875" style="5" customWidth="1"/>
    <col min="3" max="3" width="26.88671875" style="5" customWidth="1"/>
    <col min="4" max="4" width="17.5546875" style="5" customWidth="1"/>
    <col min="5" max="5" width="4.33203125" style="5" customWidth="1"/>
    <col min="6" max="6" width="0" style="5" hidden="1"/>
    <col min="7" max="16384" width="11.5546875" style="5" hidden="1"/>
  </cols>
  <sheetData>
    <row r="1" spans="2:4" x14ac:dyDescent="0.6"/>
    <row r="2" spans="2:4" ht="93" customHeight="1" x14ac:dyDescent="0.6">
      <c r="B2" s="4" t="e" vm="1">
        <v>#VALUE!</v>
      </c>
      <c r="C2" s="4"/>
      <c r="D2" s="4"/>
    </row>
    <row r="3" spans="2:4" ht="13.2" customHeight="1" x14ac:dyDescent="0.6"/>
    <row r="4" spans="2:4" ht="92.4" customHeight="1" x14ac:dyDescent="0.6">
      <c r="B4" s="1" t="s">
        <v>4</v>
      </c>
      <c r="C4" s="1"/>
      <c r="D4" s="1"/>
    </row>
    <row r="5" spans="2:4" ht="13.2" customHeight="1" x14ac:dyDescent="0.6"/>
    <row r="6" spans="2:4" s="16" customFormat="1" ht="30.6" customHeight="1" thickBot="1" x14ac:dyDescent="0.65">
      <c r="B6" s="17" t="s">
        <v>6</v>
      </c>
      <c r="C6" s="17" t="s">
        <v>7</v>
      </c>
      <c r="D6" s="6" t="s">
        <v>5</v>
      </c>
    </row>
    <row r="7" spans="2:4" s="16" customFormat="1" ht="25.2" customHeight="1" thickTop="1" x14ac:dyDescent="0.6">
      <c r="B7" s="31"/>
      <c r="C7" s="31"/>
      <c r="D7" s="28" t="str">
        <f>Konfiguration!N8</f>
        <v/>
      </c>
    </row>
    <row r="8" spans="2:4" s="16" customFormat="1" ht="25.2" customHeight="1" x14ac:dyDescent="0.6">
      <c r="B8" s="32"/>
      <c r="C8" s="32"/>
      <c r="D8" s="29" t="str">
        <f>Konfiguration!N9</f>
        <v/>
      </c>
    </row>
    <row r="9" spans="2:4" s="16" customFormat="1" ht="25.2" customHeight="1" x14ac:dyDescent="0.6">
      <c r="B9" s="32"/>
      <c r="C9" s="32"/>
      <c r="D9" s="29" t="str">
        <f>Konfiguration!N10</f>
        <v/>
      </c>
    </row>
    <row r="10" spans="2:4" s="16" customFormat="1" ht="25.2" customHeight="1" x14ac:dyDescent="0.6">
      <c r="B10" s="32"/>
      <c r="C10" s="32"/>
      <c r="D10" s="29" t="str">
        <f>Konfiguration!N11</f>
        <v/>
      </c>
    </row>
    <row r="11" spans="2:4" s="16" customFormat="1" ht="25.2" customHeight="1" thickBot="1" x14ac:dyDescent="0.65">
      <c r="B11" s="33"/>
      <c r="C11" s="33"/>
      <c r="D11" s="30" t="str">
        <f>Konfiguration!N12</f>
        <v/>
      </c>
    </row>
    <row r="12" spans="2:4" s="16" customFormat="1" ht="30.6" customHeight="1" thickTop="1" thickBot="1" x14ac:dyDescent="0.65">
      <c r="B12" s="7" t="s">
        <v>8</v>
      </c>
      <c r="C12" s="7"/>
      <c r="D12" s="27">
        <f>SUM(D7:D11)</f>
        <v>0</v>
      </c>
    </row>
    <row r="13" spans="2:4" s="3" customFormat="1" ht="16.2" customHeight="1" thickTop="1" x14ac:dyDescent="0.45">
      <c r="B13" s="35" t="s">
        <v>10</v>
      </c>
      <c r="C13" s="35"/>
      <c r="D13" s="2" t="s">
        <v>9</v>
      </c>
    </row>
    <row r="14" spans="2:4" x14ac:dyDescent="0.6">
      <c r="C14" s="34"/>
    </row>
  </sheetData>
  <sheetProtection algorithmName="SHA-512" hashValue="mj4iJ6AVYvQHHFYGmINDRnMRC1H4/CKWnWi2+hxAPgH9bFKVc9HSRHgO5xk/dMFr87Z0dAWAf75jNqsxJKW/7w==" saltValue="8ApkaF7jJ/P1LDg8EYWkBw==" spinCount="100000" sheet="1" objects="1" scenarios="1" selectLockedCells="1"/>
  <mergeCells count="3">
    <mergeCell ref="B2:D2"/>
    <mergeCell ref="B4:D4"/>
    <mergeCell ref="B12:C12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960A0DE-AFF3-43EB-B144-421FE2C5965C}">
          <x14:formula1>
            <xm:f>Konfiguration!$A$8</xm:f>
          </x14:formula1>
          <xm:sqref>B7</xm:sqref>
        </x14:dataValidation>
        <x14:dataValidation type="list" allowBlank="1" showInputMessage="1" showErrorMessage="1" xr:uid="{F1A11C6C-DAAC-4F76-BA36-176395A27C65}">
          <x14:formula1>
            <xm:f>Konfiguration!$A$9</xm:f>
          </x14:formula1>
          <xm:sqref>B8</xm:sqref>
        </x14:dataValidation>
        <x14:dataValidation type="list" allowBlank="1" showInputMessage="1" showErrorMessage="1" xr:uid="{11B516EC-9CA3-4262-8B9B-4C1FF328B912}">
          <x14:formula1>
            <xm:f>Konfiguration!$A$10</xm:f>
          </x14:formula1>
          <xm:sqref>B9</xm:sqref>
        </x14:dataValidation>
        <x14:dataValidation type="list" allowBlank="1" showInputMessage="1" showErrorMessage="1" xr:uid="{B764EF68-0742-47FD-B093-38AD284D8C1F}">
          <x14:formula1>
            <xm:f>Konfiguration!$A$11</xm:f>
          </x14:formula1>
          <xm:sqref>B10</xm:sqref>
        </x14:dataValidation>
        <x14:dataValidation type="list" allowBlank="1" showInputMessage="1" showErrorMessage="1" xr:uid="{AB5D80EB-E82F-4C2E-B654-BB8A843474F6}">
          <x14:formula1>
            <xm:f>Konfiguration!$A$12</xm:f>
          </x14:formula1>
          <xm:sqref>B11</xm:sqref>
        </x14:dataValidation>
        <x14:dataValidation type="list" allowBlank="1" showInputMessage="1" showErrorMessage="1" xr:uid="{9D380B72-D276-41D6-A8D8-07888F5FBD8F}">
          <x14:formula1>
            <xm:f>Konfiguration!$B$8:$B$9</xm:f>
          </x14:formula1>
          <xm:sqref>C7:C11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FD8A-242D-4281-81B3-A7A9DD260832}">
  <dimension ref="A1:N13"/>
  <sheetViews>
    <sheetView workbookViewId="0"/>
  </sheetViews>
  <sheetFormatPr baseColWidth="10" defaultRowHeight="19.8" x14ac:dyDescent="0.6"/>
  <cols>
    <col min="1" max="1" width="17.5546875" style="5" customWidth="1"/>
    <col min="2" max="2" width="26.88671875" style="5" customWidth="1"/>
    <col min="3" max="4" width="8.88671875" style="21" customWidth="1"/>
    <col min="5" max="5" width="19.6640625" style="18" customWidth="1"/>
    <col min="6" max="8" width="8.88671875" style="21" customWidth="1"/>
    <col min="9" max="9" width="13.77734375" style="18" bestFit="1" customWidth="1"/>
    <col min="10" max="10" width="8.88671875" style="21" customWidth="1"/>
    <col min="11" max="13" width="10.77734375" style="21" customWidth="1"/>
    <col min="14" max="14" width="8.88671875" style="21" customWidth="1"/>
    <col min="15" max="16384" width="11.5546875" style="5"/>
  </cols>
  <sheetData>
    <row r="1" spans="1:14" x14ac:dyDescent="0.6">
      <c r="A1" s="8" t="s">
        <v>1</v>
      </c>
      <c r="B1" s="9"/>
      <c r="C1" s="20"/>
      <c r="D1" s="20"/>
      <c r="E1" s="25"/>
      <c r="F1" s="20"/>
      <c r="G1" s="20"/>
      <c r="H1" s="20"/>
      <c r="I1" s="25"/>
      <c r="J1" s="20"/>
      <c r="K1" s="20"/>
      <c r="L1" s="20"/>
      <c r="M1" s="20"/>
      <c r="N1" s="20"/>
    </row>
    <row r="2" spans="1:14" x14ac:dyDescent="0.6">
      <c r="A2" s="10" t="s">
        <v>0</v>
      </c>
      <c r="B2" s="11"/>
    </row>
    <row r="3" spans="1:14" x14ac:dyDescent="0.6">
      <c r="A3" s="12" t="s">
        <v>2</v>
      </c>
      <c r="B3" s="13"/>
    </row>
    <row r="4" spans="1:14" x14ac:dyDescent="0.6">
      <c r="A4" s="14" t="s">
        <v>3</v>
      </c>
      <c r="B4" s="15"/>
    </row>
    <row r="6" spans="1:14" x14ac:dyDescent="0.6">
      <c r="I6" s="36" t="s">
        <v>25</v>
      </c>
      <c r="J6" s="42"/>
      <c r="K6" s="42"/>
      <c r="L6" s="42"/>
      <c r="M6" s="42"/>
      <c r="N6" s="42"/>
    </row>
    <row r="7" spans="1:14" s="19" customFormat="1" x14ac:dyDescent="0.6">
      <c r="A7" s="23" t="s">
        <v>13</v>
      </c>
      <c r="B7" s="23" t="s">
        <v>20</v>
      </c>
      <c r="C7" s="24" t="s">
        <v>19</v>
      </c>
      <c r="D7" s="24"/>
      <c r="E7" s="26" t="s">
        <v>7</v>
      </c>
      <c r="F7" s="24" t="s">
        <v>22</v>
      </c>
      <c r="G7" s="23" t="s">
        <v>21</v>
      </c>
      <c r="I7" s="36" t="s">
        <v>7</v>
      </c>
      <c r="J7" s="37" t="s">
        <v>6</v>
      </c>
      <c r="K7" s="37" t="s">
        <v>23</v>
      </c>
      <c r="L7" s="37" t="s">
        <v>24</v>
      </c>
      <c r="M7" s="37" t="s">
        <v>22</v>
      </c>
      <c r="N7" s="38" t="s">
        <v>21</v>
      </c>
    </row>
    <row r="8" spans="1:14" x14ac:dyDescent="0.6">
      <c r="A8" s="5" t="s">
        <v>11</v>
      </c>
      <c r="B8" s="5" t="s">
        <v>17</v>
      </c>
      <c r="C8" s="21">
        <f>COUNTIF(Tarifrechner!$C$7:$C$11,Konfiguration!B8)</f>
        <v>0</v>
      </c>
      <c r="E8" s="18" t="str">
        <f>$B$8</f>
        <v>Primarstufe</v>
      </c>
      <c r="F8" s="21">
        <v>4</v>
      </c>
      <c r="G8" s="22">
        <v>1050</v>
      </c>
      <c r="I8" s="39">
        <f>Tarifrechner!C7</f>
        <v>0</v>
      </c>
      <c r="J8" s="40">
        <f>COUNTIF(Tarifrechner!$C$7:C7,Tarifrechner!C7)</f>
        <v>0</v>
      </c>
      <c r="K8" s="40">
        <f>IF(AND(Tarifrechner!C7=$B$9,J8&gt;3),3,J8)</f>
        <v>0</v>
      </c>
      <c r="L8" s="40">
        <f>K8+IF(Tarifrechner!C7=$B$8,$C$9+3,0)</f>
        <v>0</v>
      </c>
      <c r="M8" s="40">
        <f>IF(L8&gt;6,6,L8)</f>
        <v>0</v>
      </c>
      <c r="N8" s="41" t="str">
        <f>_xlfn.IFNA(VLOOKUP(M8,$F$8:$G$13,2,FALSE),"")</f>
        <v/>
      </c>
    </row>
    <row r="9" spans="1:14" x14ac:dyDescent="0.6">
      <c r="A9" s="5" t="s">
        <v>12</v>
      </c>
      <c r="B9" s="5" t="s">
        <v>18</v>
      </c>
      <c r="C9" s="21">
        <f>COUNTIF(Tarifrechner!$C$7:$C$11,Konfiguration!B9)</f>
        <v>0</v>
      </c>
      <c r="E9" s="18" t="str">
        <f>$B$8</f>
        <v>Primarstufe</v>
      </c>
      <c r="F9" s="21">
        <v>5</v>
      </c>
      <c r="G9" s="22">
        <v>525</v>
      </c>
      <c r="I9" s="39">
        <f>Tarifrechner!C8</f>
        <v>0</v>
      </c>
      <c r="J9" s="40">
        <f>COUNTIF(Tarifrechner!$C$7:C8,Tarifrechner!C8)</f>
        <v>0</v>
      </c>
      <c r="K9" s="40">
        <f>IF(AND(Tarifrechner!C8=$B$9,J9&gt;3),3,J9)</f>
        <v>0</v>
      </c>
      <c r="L9" s="40">
        <f>K9+IF(Tarifrechner!C8=$B$8,$C$9+3,0)</f>
        <v>0</v>
      </c>
      <c r="M9" s="40">
        <f>IF(L9&gt;6,6,L9)</f>
        <v>0</v>
      </c>
      <c r="N9" s="41" t="str">
        <f t="shared" ref="N9:N12" si="0">_xlfn.IFNA(VLOOKUP(M9,$F$8:$G$13,2,FALSE),"")</f>
        <v/>
      </c>
    </row>
    <row r="10" spans="1:14" x14ac:dyDescent="0.6">
      <c r="A10" s="5" t="s">
        <v>14</v>
      </c>
      <c r="E10" s="18" t="str">
        <f>$B$8</f>
        <v>Primarstufe</v>
      </c>
      <c r="F10" s="21">
        <v>6</v>
      </c>
      <c r="G10" s="22">
        <v>350</v>
      </c>
      <c r="I10" s="39">
        <f>Tarifrechner!C9</f>
        <v>0</v>
      </c>
      <c r="J10" s="40">
        <f>COUNTIF(Tarifrechner!$C$7:C9,Tarifrechner!C9)</f>
        <v>0</v>
      </c>
      <c r="K10" s="40">
        <f>IF(AND(Tarifrechner!C9=$B$9,J10&gt;3),3,J10)</f>
        <v>0</v>
      </c>
      <c r="L10" s="40">
        <f>K10+IF(Tarifrechner!C9=$B$8,$C$9+3,0)</f>
        <v>0</v>
      </c>
      <c r="M10" s="40">
        <f>IF(L10&gt;6,6,L10)</f>
        <v>0</v>
      </c>
      <c r="N10" s="41" t="str">
        <f t="shared" si="0"/>
        <v/>
      </c>
    </row>
    <row r="11" spans="1:14" x14ac:dyDescent="0.6">
      <c r="A11" s="5" t="s">
        <v>15</v>
      </c>
      <c r="E11" s="18" t="str">
        <f>$B$9</f>
        <v>Sekundarstufe</v>
      </c>
      <c r="F11" s="21">
        <v>1</v>
      </c>
      <c r="G11" s="22">
        <v>1400</v>
      </c>
      <c r="I11" s="39">
        <f>Tarifrechner!C10</f>
        <v>0</v>
      </c>
      <c r="J11" s="40">
        <f>COUNTIF(Tarifrechner!$C$7:C10,Tarifrechner!C10)</f>
        <v>0</v>
      </c>
      <c r="K11" s="40">
        <f>IF(AND(Tarifrechner!C10=$B$9,J11&gt;3),3,J11)</f>
        <v>0</v>
      </c>
      <c r="L11" s="40">
        <f>K11+IF(Tarifrechner!C10=$B$8,$C$9+3,0)</f>
        <v>0</v>
      </c>
      <c r="M11" s="40">
        <f>IF(L11&gt;6,6,L11)</f>
        <v>0</v>
      </c>
      <c r="N11" s="41" t="str">
        <f t="shared" si="0"/>
        <v/>
      </c>
    </row>
    <row r="12" spans="1:14" x14ac:dyDescent="0.6">
      <c r="A12" s="5" t="s">
        <v>16</v>
      </c>
      <c r="E12" s="18" t="str">
        <f>$B$9</f>
        <v>Sekundarstufe</v>
      </c>
      <c r="F12" s="21">
        <v>2</v>
      </c>
      <c r="G12" s="22">
        <v>700</v>
      </c>
      <c r="I12" s="39">
        <f>Tarifrechner!C11</f>
        <v>0</v>
      </c>
      <c r="J12" s="40">
        <f>COUNTIF(Tarifrechner!$C$7:C11,Tarifrechner!C11)</f>
        <v>0</v>
      </c>
      <c r="K12" s="40">
        <f>IF(AND(Tarifrechner!C11=$B$9,J12&gt;3),3,J12)</f>
        <v>0</v>
      </c>
      <c r="L12" s="40">
        <f>K12+IF(Tarifrechner!C11=$B$8,$C$9+3,0)</f>
        <v>0</v>
      </c>
      <c r="M12" s="40">
        <f>IF(L12&gt;6,6,L12)</f>
        <v>0</v>
      </c>
      <c r="N12" s="41" t="str">
        <f t="shared" si="0"/>
        <v/>
      </c>
    </row>
    <row r="13" spans="1:14" x14ac:dyDescent="0.6">
      <c r="E13" s="18" t="str">
        <f>$B$9</f>
        <v>Sekundarstufe</v>
      </c>
      <c r="F13" s="21">
        <v>3</v>
      </c>
      <c r="G13" s="22">
        <v>450</v>
      </c>
      <c r="N13" s="22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Tarifrechner</vt:lpstr>
      <vt:lpstr>Konfiguration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Metzger</dc:creator>
  <cp:lastModifiedBy>Daniel Metzger</cp:lastModifiedBy>
  <dcterms:created xsi:type="dcterms:W3CDTF">2026-06-21T13:33:33Z</dcterms:created>
  <dcterms:modified xsi:type="dcterms:W3CDTF">2026-06-21T15:10:35Z</dcterms:modified>
</cp:coreProperties>
</file>